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资料" sheetId="2" r:id="rId2"/>
    <sheet name="统计" sheetId="3" r:id="rId3"/>
  </sheets>
  <calcPr calcId="144525"/>
</workbook>
</file>

<file path=xl/sharedStrings.xml><?xml version="1.0" encoding="utf-8"?>
<sst xmlns="http://schemas.openxmlformats.org/spreadsheetml/2006/main" count="198" uniqueCount="115">
  <si>
    <t>补贴款发放表</t>
  </si>
  <si>
    <t>行号：</t>
  </si>
  <si>
    <t>日期：2022.</t>
  </si>
  <si>
    <t>姓名</t>
  </si>
  <si>
    <t>补贴款合计</t>
  </si>
  <si>
    <t>开户行</t>
  </si>
  <si>
    <t>身份证号</t>
  </si>
  <si>
    <t>账号</t>
  </si>
  <si>
    <t>第</t>
  </si>
  <si>
    <t>工作单位</t>
  </si>
  <si>
    <t>移动电话</t>
  </si>
  <si>
    <t>一</t>
  </si>
  <si>
    <t>培训项目一</t>
  </si>
  <si>
    <t>请选择...</t>
  </si>
  <si>
    <t>培训项目二</t>
  </si>
  <si>
    <t>培训项目三</t>
  </si>
  <si>
    <t>培训项目四</t>
  </si>
  <si>
    <t>联   财务</t>
  </si>
  <si>
    <t>补贴标准</t>
  </si>
  <si>
    <t>科</t>
  </si>
  <si>
    <t>人数</t>
  </si>
  <si>
    <t>留</t>
  </si>
  <si>
    <t>补贴金额</t>
  </si>
  <si>
    <t>经办人：</t>
  </si>
  <si>
    <t xml:space="preserve"> </t>
  </si>
  <si>
    <t>复核：</t>
  </si>
  <si>
    <t>审批：</t>
  </si>
  <si>
    <t>领款人签字：</t>
  </si>
  <si>
    <t>日期：2021.</t>
  </si>
  <si>
    <t>二</t>
  </si>
  <si>
    <t>联   业务</t>
  </si>
  <si>
    <r>
      <rPr>
        <u/>
        <sz val="16"/>
        <color theme="1"/>
        <rFont val="宋体"/>
        <charset val="134"/>
        <scheme val="minor"/>
      </rPr>
      <t>石家庄市安全生产监督管理局安全科学技术中心</t>
    </r>
    <r>
      <rPr>
        <sz val="16"/>
        <color theme="1"/>
        <rFont val="宋体"/>
        <charset val="134"/>
        <scheme val="minor"/>
      </rPr>
      <t>特种作业人员考试通过人员补贴清零汇总表</t>
    </r>
  </si>
  <si>
    <t>石家庄市安全生产监督管理局安全科学技术中心（盖章）                                               2020年5月18日</t>
  </si>
  <si>
    <t>名称</t>
  </si>
  <si>
    <t>新培</t>
  </si>
  <si>
    <t>换证（每人200元）</t>
  </si>
  <si>
    <t>低压电工作业(新取证)</t>
  </si>
  <si>
    <t>序号</t>
  </si>
  <si>
    <t>工种</t>
  </si>
  <si>
    <t>期次</t>
  </si>
  <si>
    <t>标准</t>
  </si>
  <si>
    <t>金额</t>
  </si>
  <si>
    <t>合计</t>
  </si>
  <si>
    <t>高压电工作业(新取证)</t>
  </si>
  <si>
    <t>1100*506=556600</t>
  </si>
  <si>
    <t>低压(换证)</t>
  </si>
  <si>
    <t>196*200</t>
  </si>
  <si>
    <t>防爆电气作业(新取证)</t>
  </si>
  <si>
    <t>1100*348=382800</t>
  </si>
  <si>
    <t>高处(换证)</t>
  </si>
  <si>
    <t>34*200</t>
  </si>
  <si>
    <t>高处安装、维护、拆除(新取证)</t>
  </si>
  <si>
    <t>780*83=64740</t>
  </si>
  <si>
    <t>高压(换证)</t>
  </si>
  <si>
    <t>355*200</t>
  </si>
  <si>
    <t>熔化焊接与热切割作业(新取证)</t>
  </si>
  <si>
    <t>960*155=148800</t>
  </si>
  <si>
    <t>焊工(换证)</t>
  </si>
  <si>
    <t>106*200</t>
  </si>
  <si>
    <t>化工自动化控制仪表(新取证)</t>
  </si>
  <si>
    <t>1040*332=345280</t>
  </si>
  <si>
    <t>金属非金属(换证)</t>
  </si>
  <si>
    <t>10*200</t>
  </si>
  <si>
    <t>加氢工艺作业(新取证)</t>
  </si>
  <si>
    <t>1100*154=169400</t>
  </si>
  <si>
    <t>危化(换证)</t>
  </si>
  <si>
    <t>116*200</t>
  </si>
  <si>
    <t>氧化工艺作业(新取证)</t>
  </si>
  <si>
    <t>1100*111=122100</t>
  </si>
  <si>
    <t>烟花(换证)</t>
  </si>
  <si>
    <t>3*200</t>
  </si>
  <si>
    <t>合成氨工艺作业(新取证)</t>
  </si>
  <si>
    <t>560*50=28000</t>
  </si>
  <si>
    <t>制冷(换证)</t>
  </si>
  <si>
    <t>44*200</t>
  </si>
  <si>
    <t>磺化工艺作业(新取证)</t>
  </si>
  <si>
    <t>1100*16=17600</t>
  </si>
  <si>
    <t>重氮化工艺作业(新取证)</t>
  </si>
  <si>
    <t>900*3=2700</t>
  </si>
  <si>
    <t>硝化工艺作业(新取证)</t>
  </si>
  <si>
    <t>880*15=13200</t>
  </si>
  <si>
    <t>聚合工艺作业(新取证)</t>
  </si>
  <si>
    <t>560*16=8960</t>
  </si>
  <si>
    <t>烷基化工艺作业(新取证)</t>
  </si>
  <si>
    <t>560*8=4480</t>
  </si>
  <si>
    <t>氯碱电解工艺作业(新取证)</t>
  </si>
  <si>
    <t>1100*11=12100</t>
  </si>
  <si>
    <t>氯化工艺作业(新取证)</t>
  </si>
  <si>
    <t>560*3=1680</t>
  </si>
  <si>
    <t>胺基化工艺作业(新取证)</t>
  </si>
  <si>
    <t>烟花爆竹储存作业(新取证)</t>
  </si>
  <si>
    <t>890*12=10680</t>
  </si>
  <si>
    <t>制冷与空调设备运行操作(新取证)</t>
  </si>
  <si>
    <t>680*8=5440</t>
  </si>
  <si>
    <t>制冷与空调设备安装修理(新取证)</t>
  </si>
  <si>
    <t>960*61=58560</t>
  </si>
  <si>
    <t>640*8=5120</t>
  </si>
  <si>
    <t>总计</t>
  </si>
  <si>
    <t xml:space="preserve">1.填写2019年5月18日到2019年12月31的特种作业考试通过的情况；2.标题前面横杠上填写机构名称；3.工种一栏填写高压、低压等名称，金额一栏填写总金额；4.各机构要高度重视，认真核实填写。
</t>
  </si>
  <si>
    <t>金属非金属矿山提升机操作作业</t>
  </si>
  <si>
    <t>金属非金属矿山支柱作业</t>
  </si>
  <si>
    <t>尾矿作业</t>
  </si>
  <si>
    <t>金属非金属矿山安全检查作业（地下矿山）</t>
  </si>
  <si>
    <t>金属非金属矿井通风作业</t>
  </si>
  <si>
    <t>金属非金属矿山安全检查作业（露天矿山）</t>
  </si>
  <si>
    <t>登高架设（新取证）</t>
  </si>
  <si>
    <t>煤气作业（新取证）</t>
  </si>
  <si>
    <t>补贴发放统计表</t>
  </si>
  <si>
    <t>日期：</t>
  </si>
  <si>
    <t>学员培训工种</t>
  </si>
  <si>
    <t>领取人数</t>
  </si>
  <si>
    <t>领取金额</t>
  </si>
  <si>
    <t>剩余人数</t>
  </si>
  <si>
    <t>剩余金额</t>
  </si>
  <si>
    <t>-</t>
  </si>
</sst>
</file>

<file path=xl/styles.xml><?xml version="1.0" encoding="utf-8"?>
<styleSheet xmlns="http://schemas.openxmlformats.org/spreadsheetml/2006/main">
  <numFmts count="6"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27" fillId="27" borderId="8" applyNumberFormat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0" fillId="0" borderId="1" xfId="0" applyNumberForma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 shrinkToFit="1"/>
    </xf>
    <xf numFmtId="0" fontId="8" fillId="0" borderId="0" xfId="0" applyFont="1" applyProtection="1">
      <alignment vertical="center"/>
    </xf>
    <xf numFmtId="0" fontId="0" fillId="0" borderId="0" xfId="0" applyAlignment="1" applyProtection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Zeros="0" tabSelected="1" topLeftCell="A4" workbookViewId="0">
      <selection activeCell="D8" sqref="D8"/>
    </sheetView>
  </sheetViews>
  <sheetFormatPr defaultColWidth="9" defaultRowHeight="21.95" customHeight="1"/>
  <cols>
    <col min="1" max="1" width="13" style="23" customWidth="1"/>
    <col min="2" max="2" width="10.75" style="23" customWidth="1"/>
    <col min="3" max="3" width="11.25" style="23" customWidth="1"/>
    <col min="4" max="4" width="10.6333333333333" style="23" customWidth="1"/>
    <col min="5" max="5" width="11.1333333333333" style="23" customWidth="1"/>
    <col min="6" max="6" width="11.3833333333333" style="23" customWidth="1"/>
    <col min="7" max="7" width="10.75" style="23" customWidth="1"/>
    <col min="8" max="8" width="11" style="23" customWidth="1"/>
    <col min="9" max="9" width="3.13333333333333" style="23" customWidth="1"/>
    <col min="10" max="16384" width="9" style="23"/>
  </cols>
  <sheetData>
    <row r="1" customHeight="1" spans="1:8">
      <c r="A1" s="24" t="s">
        <v>0</v>
      </c>
      <c r="B1" s="24"/>
      <c r="C1" s="24"/>
      <c r="D1" s="24"/>
      <c r="E1" s="24"/>
      <c r="F1" s="24"/>
      <c r="G1" s="24"/>
      <c r="H1" s="24"/>
    </row>
    <row r="2" customHeight="1" spans="5:8">
      <c r="E2" s="25" t="s">
        <v>1</v>
      </c>
      <c r="F2" s="25"/>
      <c r="G2" s="23" t="s">
        <v>2</v>
      </c>
      <c r="H2" s="26"/>
    </row>
    <row r="3" customHeight="1" spans="1:13">
      <c r="A3" s="27" t="s">
        <v>3</v>
      </c>
      <c r="B3" s="28"/>
      <c r="C3" s="29" t="s">
        <v>4</v>
      </c>
      <c r="D3" s="27">
        <f>B9+D9+F9+H9</f>
        <v>0</v>
      </c>
      <c r="E3" s="27" t="s">
        <v>5</v>
      </c>
      <c r="F3" s="30"/>
      <c r="G3" s="31"/>
      <c r="H3" s="32"/>
      <c r="L3" s="45"/>
      <c r="M3" s="45"/>
    </row>
    <row r="4" customHeight="1" spans="1:13">
      <c r="A4" s="27" t="s">
        <v>6</v>
      </c>
      <c r="B4" s="33"/>
      <c r="C4" s="33"/>
      <c r="D4" s="33"/>
      <c r="E4" s="29" t="s">
        <v>7</v>
      </c>
      <c r="F4" s="34"/>
      <c r="G4" s="35"/>
      <c r="H4" s="36"/>
      <c r="I4" s="23" t="s">
        <v>8</v>
      </c>
      <c r="L4" s="45"/>
      <c r="M4" s="45"/>
    </row>
    <row r="5" customHeight="1" spans="1:9">
      <c r="A5" s="27" t="s">
        <v>9</v>
      </c>
      <c r="B5" s="37"/>
      <c r="C5" s="38"/>
      <c r="D5" s="38"/>
      <c r="E5" s="39"/>
      <c r="F5" s="29" t="s">
        <v>10</v>
      </c>
      <c r="G5" s="34"/>
      <c r="H5" s="36"/>
      <c r="I5" s="23" t="s">
        <v>11</v>
      </c>
    </row>
    <row r="6" s="22" customFormat="1" ht="45.95" customHeight="1" spans="1:9">
      <c r="A6" s="40" t="s">
        <v>12</v>
      </c>
      <c r="B6" s="41" t="s">
        <v>13</v>
      </c>
      <c r="C6" s="40" t="s">
        <v>14</v>
      </c>
      <c r="D6" s="41" t="s">
        <v>13</v>
      </c>
      <c r="E6" s="40" t="s">
        <v>15</v>
      </c>
      <c r="F6" s="41" t="s">
        <v>13</v>
      </c>
      <c r="G6" s="40" t="s">
        <v>16</v>
      </c>
      <c r="H6" s="41" t="s">
        <v>13</v>
      </c>
      <c r="I6" s="46" t="s">
        <v>17</v>
      </c>
    </row>
    <row r="7" customHeight="1" spans="1:9">
      <c r="A7" s="27" t="s">
        <v>18</v>
      </c>
      <c r="B7" s="27">
        <f>VLOOKUP(B6,资料!P2:Q40,2,FALSE)</f>
        <v>0</v>
      </c>
      <c r="C7" s="27" t="s">
        <v>18</v>
      </c>
      <c r="D7" s="27">
        <f>VLOOKUP(D6,资料!P2:Q40,2,FALSE)</f>
        <v>0</v>
      </c>
      <c r="E7" s="27" t="s">
        <v>18</v>
      </c>
      <c r="F7" s="27">
        <f>VLOOKUP(F6,资料!P2:Q40,2,FALSE)</f>
        <v>0</v>
      </c>
      <c r="G7" s="27" t="s">
        <v>18</v>
      </c>
      <c r="H7" s="27">
        <f>VLOOKUP(H6,资料!P2:Q40,2,FALSE)</f>
        <v>0</v>
      </c>
      <c r="I7" s="23" t="s">
        <v>19</v>
      </c>
    </row>
    <row r="8" customHeight="1" spans="1:9">
      <c r="A8" s="27" t="s">
        <v>20</v>
      </c>
      <c r="B8" s="42"/>
      <c r="C8" s="27" t="s">
        <v>20</v>
      </c>
      <c r="D8" s="42"/>
      <c r="E8" s="27" t="s">
        <v>20</v>
      </c>
      <c r="F8" s="42"/>
      <c r="G8" s="27" t="s">
        <v>20</v>
      </c>
      <c r="H8" s="42"/>
      <c r="I8" s="23" t="s">
        <v>21</v>
      </c>
    </row>
    <row r="9" customHeight="1" spans="1:8">
      <c r="A9" s="27" t="s">
        <v>22</v>
      </c>
      <c r="B9" s="27">
        <f>B7*B8</f>
        <v>0</v>
      </c>
      <c r="C9" s="27" t="s">
        <v>22</v>
      </c>
      <c r="D9" s="27">
        <f>D7*D8</f>
        <v>0</v>
      </c>
      <c r="E9" s="27" t="s">
        <v>22</v>
      </c>
      <c r="F9" s="27">
        <f>F7*F8</f>
        <v>0</v>
      </c>
      <c r="G9" s="27" t="s">
        <v>22</v>
      </c>
      <c r="H9" s="27">
        <f>H7*H8</f>
        <v>0</v>
      </c>
    </row>
    <row r="10" customHeight="1" spans="1:7">
      <c r="A10" s="23" t="s">
        <v>23</v>
      </c>
      <c r="B10" s="23" t="s">
        <v>24</v>
      </c>
      <c r="C10" s="23" t="s">
        <v>25</v>
      </c>
      <c r="E10" s="23" t="s">
        <v>26</v>
      </c>
      <c r="G10" s="23" t="s">
        <v>27</v>
      </c>
    </row>
    <row r="21" customHeight="1" spans="1:8">
      <c r="A21" s="24" t="s">
        <v>0</v>
      </c>
      <c r="B21" s="24"/>
      <c r="C21" s="24"/>
      <c r="D21" s="24"/>
      <c r="E21" s="24"/>
      <c r="F21" s="24"/>
      <c r="G21" s="24"/>
      <c r="H21" s="24"/>
    </row>
    <row r="22" customHeight="1" spans="5:8">
      <c r="E22" s="25" t="str">
        <f>E2</f>
        <v>行号：</v>
      </c>
      <c r="F22" s="25"/>
      <c r="G22" s="23" t="s">
        <v>28</v>
      </c>
      <c r="H22" s="43">
        <f>H2</f>
        <v>0</v>
      </c>
    </row>
    <row r="23" customHeight="1" spans="1:8">
      <c r="A23" s="27" t="s">
        <v>3</v>
      </c>
      <c r="B23" s="27">
        <f t="shared" ref="B23:B29" si="0">B3</f>
        <v>0</v>
      </c>
      <c r="C23" s="29" t="s">
        <v>4</v>
      </c>
      <c r="D23" s="27">
        <f>D3</f>
        <v>0</v>
      </c>
      <c r="E23" s="27" t="s">
        <v>5</v>
      </c>
      <c r="F23" s="44">
        <f>F3</f>
        <v>0</v>
      </c>
      <c r="G23" s="44"/>
      <c r="H23" s="44"/>
    </row>
    <row r="24" customHeight="1" spans="1:9">
      <c r="A24" s="27" t="s">
        <v>6</v>
      </c>
      <c r="B24" s="27">
        <f t="shared" si="0"/>
        <v>0</v>
      </c>
      <c r="C24" s="27"/>
      <c r="D24" s="27"/>
      <c r="E24" s="29" t="s">
        <v>7</v>
      </c>
      <c r="F24" s="27">
        <f>F4</f>
        <v>0</v>
      </c>
      <c r="G24" s="27"/>
      <c r="H24" s="27"/>
      <c r="I24" s="23" t="s">
        <v>8</v>
      </c>
    </row>
    <row r="25" customHeight="1" spans="1:9">
      <c r="A25" s="27" t="s">
        <v>9</v>
      </c>
      <c r="B25" s="44">
        <f t="shared" si="0"/>
        <v>0</v>
      </c>
      <c r="C25" s="44"/>
      <c r="D25" s="44"/>
      <c r="E25" s="44"/>
      <c r="F25" s="29" t="s">
        <v>10</v>
      </c>
      <c r="G25" s="27">
        <f>G5</f>
        <v>0</v>
      </c>
      <c r="H25" s="27"/>
      <c r="I25" s="23" t="s">
        <v>29</v>
      </c>
    </row>
    <row r="26" s="22" customFormat="1" ht="42.95" customHeight="1" spans="1:9">
      <c r="A26" s="40" t="s">
        <v>12</v>
      </c>
      <c r="B26" s="40" t="str">
        <f t="shared" si="0"/>
        <v>请选择...</v>
      </c>
      <c r="C26" s="40" t="s">
        <v>14</v>
      </c>
      <c r="D26" s="40" t="str">
        <f>D6</f>
        <v>请选择...</v>
      </c>
      <c r="E26" s="40" t="s">
        <v>15</v>
      </c>
      <c r="F26" s="40" t="str">
        <f>F6</f>
        <v>请选择...</v>
      </c>
      <c r="G26" s="40" t="s">
        <v>16</v>
      </c>
      <c r="H26" s="40" t="str">
        <f>H6</f>
        <v>请选择...</v>
      </c>
      <c r="I26" s="46" t="s">
        <v>30</v>
      </c>
    </row>
    <row r="27" customHeight="1" spans="1:9">
      <c r="A27" s="27" t="s">
        <v>18</v>
      </c>
      <c r="B27" s="27">
        <f t="shared" si="0"/>
        <v>0</v>
      </c>
      <c r="C27" s="27" t="s">
        <v>18</v>
      </c>
      <c r="D27" s="27">
        <f>D7</f>
        <v>0</v>
      </c>
      <c r="E27" s="27" t="s">
        <v>18</v>
      </c>
      <c r="F27" s="27">
        <f>F7</f>
        <v>0</v>
      </c>
      <c r="G27" s="27" t="s">
        <v>18</v>
      </c>
      <c r="H27" s="27">
        <f>H7</f>
        <v>0</v>
      </c>
      <c r="I27" s="23" t="s">
        <v>19</v>
      </c>
    </row>
    <row r="28" customHeight="1" spans="1:9">
      <c r="A28" s="27" t="s">
        <v>20</v>
      </c>
      <c r="B28" s="27">
        <f t="shared" si="0"/>
        <v>0</v>
      </c>
      <c r="C28" s="27" t="s">
        <v>20</v>
      </c>
      <c r="D28" s="27">
        <f>D8</f>
        <v>0</v>
      </c>
      <c r="E28" s="27" t="s">
        <v>20</v>
      </c>
      <c r="F28" s="27">
        <f>F8</f>
        <v>0</v>
      </c>
      <c r="G28" s="27" t="s">
        <v>20</v>
      </c>
      <c r="H28" s="27">
        <f>H8</f>
        <v>0</v>
      </c>
      <c r="I28" s="23" t="s">
        <v>21</v>
      </c>
    </row>
    <row r="29" customHeight="1" spans="1:8">
      <c r="A29" s="27" t="s">
        <v>22</v>
      </c>
      <c r="B29" s="27">
        <f t="shared" si="0"/>
        <v>0</v>
      </c>
      <c r="C29" s="27" t="s">
        <v>22</v>
      </c>
      <c r="D29" s="27">
        <f>D9</f>
        <v>0</v>
      </c>
      <c r="E29" s="27" t="s">
        <v>22</v>
      </c>
      <c r="F29" s="27">
        <f>F9</f>
        <v>0</v>
      </c>
      <c r="G29" s="27" t="s">
        <v>22</v>
      </c>
      <c r="H29" s="27">
        <f>H9</f>
        <v>0</v>
      </c>
    </row>
    <row r="30" customHeight="1" spans="1:7">
      <c r="A30" s="23" t="s">
        <v>23</v>
      </c>
      <c r="B30" s="23" t="s">
        <v>24</v>
      </c>
      <c r="C30" s="23" t="s">
        <v>25</v>
      </c>
      <c r="E30" s="23" t="s">
        <v>26</v>
      </c>
      <c r="G30" s="23" t="s">
        <v>27</v>
      </c>
    </row>
  </sheetData>
  <sheetProtection formatCells="0"/>
  <mergeCells count="14">
    <mergeCell ref="A1:F1"/>
    <mergeCell ref="E2:F2"/>
    <mergeCell ref="F3:H3"/>
    <mergeCell ref="B4:D4"/>
    <mergeCell ref="F4:H4"/>
    <mergeCell ref="B5:E5"/>
    <mergeCell ref="G5:H5"/>
    <mergeCell ref="A21:F21"/>
    <mergeCell ref="E22:F22"/>
    <mergeCell ref="F23:H23"/>
    <mergeCell ref="B24:D24"/>
    <mergeCell ref="F24:H24"/>
    <mergeCell ref="B25:E25"/>
    <mergeCell ref="G25:H25"/>
  </mergeCells>
  <dataValidations count="1">
    <dataValidation type="list" allowBlank="1" showInputMessage="1" showErrorMessage="1" sqref="B6 D6 F6 H6">
      <formula1>资料!$P:$P</formula1>
    </dataValidation>
  </dataValidations>
  <pageMargins left="0.700694444444445" right="0.236111111111111" top="0.75138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8"/>
  <sheetViews>
    <sheetView topLeftCell="C32" workbookViewId="0">
      <selection activeCell="K46" sqref="K46"/>
    </sheetView>
  </sheetViews>
  <sheetFormatPr defaultColWidth="9" defaultRowHeight="17.1" customHeight="1"/>
  <cols>
    <col min="1" max="1" width="5.88333333333333" style="10" customWidth="1"/>
    <col min="2" max="2" width="31.3833333333333" style="10" customWidth="1"/>
    <col min="3" max="3" width="6.63333333333333" style="10" customWidth="1"/>
    <col min="4" max="5" width="7.13333333333333" style="10" customWidth="1"/>
    <col min="6" max="6" width="23.8833333333333" style="10" customWidth="1"/>
    <col min="7" max="7" width="10.1333333333333" style="10" customWidth="1"/>
    <col min="8" max="8" width="18.25" style="10" customWidth="1"/>
    <col min="9" max="10" width="7.38333333333333" style="10" customWidth="1"/>
    <col min="11" max="11" width="10.8833333333333" style="10" customWidth="1"/>
    <col min="12" max="12" width="8.5" style="10" customWidth="1"/>
    <col min="13" max="13" width="2.38333333333333" style="10" customWidth="1"/>
    <col min="14" max="15" width="9" style="10"/>
    <col min="16" max="16" width="37.6333333333333" style="10" customWidth="1"/>
    <col min="17" max="16383" width="9" style="10"/>
  </cols>
  <sheetData>
    <row r="1" s="10" customFormat="1" ht="32.1" customHeight="1" spans="1:12">
      <c r="A1" s="11" t="s">
        <v>31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="10" customFormat="1" ht="19.5" customHeight="1" spans="1:17">
      <c r="A2" s="13" t="s">
        <v>32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P2" s="10" t="s">
        <v>13</v>
      </c>
      <c r="Q2" s="10">
        <v>0</v>
      </c>
    </row>
    <row r="3" s="10" customFormat="1" ht="18" customHeight="1" spans="1:17">
      <c r="A3" s="14" t="s">
        <v>33</v>
      </c>
      <c r="B3" s="14" t="s">
        <v>34</v>
      </c>
      <c r="C3" s="14"/>
      <c r="D3" s="14"/>
      <c r="E3" s="14"/>
      <c r="F3" s="14"/>
      <c r="G3" s="14"/>
      <c r="H3" s="14" t="s">
        <v>35</v>
      </c>
      <c r="I3" s="14"/>
      <c r="J3" s="14"/>
      <c r="K3" s="14"/>
      <c r="L3" s="14"/>
      <c r="N3" s="10">
        <v>1</v>
      </c>
      <c r="P3" s="10" t="s">
        <v>36</v>
      </c>
      <c r="Q3" s="10">
        <v>1100</v>
      </c>
    </row>
    <row r="4" s="10" customFormat="1" ht="18" customHeight="1" spans="1:17">
      <c r="A4" s="15" t="s">
        <v>37</v>
      </c>
      <c r="B4" s="14" t="s">
        <v>38</v>
      </c>
      <c r="C4" s="14" t="s">
        <v>39</v>
      </c>
      <c r="D4" s="14" t="s">
        <v>20</v>
      </c>
      <c r="E4" s="14" t="s">
        <v>40</v>
      </c>
      <c r="F4" s="14" t="s">
        <v>41</v>
      </c>
      <c r="G4" s="14" t="s">
        <v>42</v>
      </c>
      <c r="H4" s="14" t="s">
        <v>38</v>
      </c>
      <c r="I4" s="14" t="s">
        <v>39</v>
      </c>
      <c r="J4" s="14" t="s">
        <v>20</v>
      </c>
      <c r="K4" s="14" t="s">
        <v>41</v>
      </c>
      <c r="L4" s="14" t="s">
        <v>42</v>
      </c>
      <c r="N4" s="10">
        <v>2</v>
      </c>
      <c r="P4" s="10" t="s">
        <v>43</v>
      </c>
      <c r="Q4" s="10">
        <v>1100</v>
      </c>
    </row>
    <row r="5" s="10" customFormat="1" ht="18" customHeight="1" spans="1:17">
      <c r="A5" s="16">
        <v>1</v>
      </c>
      <c r="B5" s="14" t="s">
        <v>36</v>
      </c>
      <c r="C5" s="17">
        <v>7</v>
      </c>
      <c r="D5" s="14">
        <v>506</v>
      </c>
      <c r="E5" s="14">
        <v>1100</v>
      </c>
      <c r="F5" s="14" t="s">
        <v>44</v>
      </c>
      <c r="G5" s="14">
        <v>556600</v>
      </c>
      <c r="H5" s="14" t="s">
        <v>45</v>
      </c>
      <c r="I5" s="14">
        <v>8</v>
      </c>
      <c r="J5" s="14">
        <v>196</v>
      </c>
      <c r="K5" s="14" t="s">
        <v>46</v>
      </c>
      <c r="L5" s="14">
        <v>39200</v>
      </c>
      <c r="N5" s="10">
        <v>3</v>
      </c>
      <c r="P5" s="10" t="s">
        <v>47</v>
      </c>
      <c r="Q5" s="10">
        <v>780</v>
      </c>
    </row>
    <row r="6" s="10" customFormat="1" ht="18" customHeight="1" spans="1:17">
      <c r="A6" s="16">
        <v>2</v>
      </c>
      <c r="B6" s="14" t="s">
        <v>43</v>
      </c>
      <c r="C6" s="14">
        <v>5</v>
      </c>
      <c r="D6" s="14">
        <v>348</v>
      </c>
      <c r="E6" s="14">
        <v>1100</v>
      </c>
      <c r="F6" s="14" t="s">
        <v>48</v>
      </c>
      <c r="G6" s="14">
        <v>382800</v>
      </c>
      <c r="H6" s="14" t="s">
        <v>49</v>
      </c>
      <c r="I6" s="14">
        <v>5</v>
      </c>
      <c r="J6" s="14">
        <v>34</v>
      </c>
      <c r="K6" s="14" t="s">
        <v>50</v>
      </c>
      <c r="L6" s="14">
        <v>6800</v>
      </c>
      <c r="N6" s="10">
        <v>4</v>
      </c>
      <c r="P6" s="10" t="s">
        <v>51</v>
      </c>
      <c r="Q6" s="10">
        <v>960</v>
      </c>
    </row>
    <row r="7" s="10" customFormat="1" ht="18" customHeight="1" spans="1:17">
      <c r="A7" s="16">
        <v>3</v>
      </c>
      <c r="B7" s="14" t="s">
        <v>47</v>
      </c>
      <c r="C7" s="14">
        <v>1</v>
      </c>
      <c r="D7" s="14">
        <v>83</v>
      </c>
      <c r="E7" s="14">
        <v>780</v>
      </c>
      <c r="F7" s="18" t="s">
        <v>52</v>
      </c>
      <c r="G7" s="14">
        <v>64740</v>
      </c>
      <c r="H7" s="16" t="s">
        <v>53</v>
      </c>
      <c r="I7" s="16">
        <v>9</v>
      </c>
      <c r="J7" s="16">
        <v>355</v>
      </c>
      <c r="K7" s="16" t="s">
        <v>54</v>
      </c>
      <c r="L7" s="16">
        <v>71000</v>
      </c>
      <c r="N7" s="10">
        <v>5</v>
      </c>
      <c r="P7" s="10" t="s">
        <v>55</v>
      </c>
      <c r="Q7" s="10">
        <v>1040</v>
      </c>
    </row>
    <row r="8" s="10" customFormat="1" ht="18" customHeight="1" spans="1:17">
      <c r="A8" s="16">
        <v>4</v>
      </c>
      <c r="B8" s="14" t="s">
        <v>51</v>
      </c>
      <c r="C8" s="14">
        <v>2</v>
      </c>
      <c r="D8" s="14">
        <v>155</v>
      </c>
      <c r="E8" s="14">
        <v>960</v>
      </c>
      <c r="F8" s="18" t="s">
        <v>56</v>
      </c>
      <c r="G8" s="14">
        <v>148800</v>
      </c>
      <c r="H8" s="14" t="s">
        <v>57</v>
      </c>
      <c r="I8" s="14">
        <v>8</v>
      </c>
      <c r="J8" s="14">
        <v>106</v>
      </c>
      <c r="K8" s="14" t="s">
        <v>58</v>
      </c>
      <c r="L8" s="14">
        <v>21200</v>
      </c>
      <c r="N8" s="10">
        <v>6</v>
      </c>
      <c r="P8" s="10" t="s">
        <v>59</v>
      </c>
      <c r="Q8" s="10">
        <v>1100</v>
      </c>
    </row>
    <row r="9" s="10" customFormat="1" ht="18" customHeight="1" spans="1:17">
      <c r="A9" s="16">
        <v>5</v>
      </c>
      <c r="B9" s="14" t="s">
        <v>55</v>
      </c>
      <c r="C9" s="14">
        <v>5</v>
      </c>
      <c r="D9" s="14">
        <v>332</v>
      </c>
      <c r="E9" s="14">
        <v>1040</v>
      </c>
      <c r="F9" s="14" t="s">
        <v>60</v>
      </c>
      <c r="G9" s="14">
        <v>345280</v>
      </c>
      <c r="H9" s="14" t="s">
        <v>61</v>
      </c>
      <c r="I9" s="14">
        <v>3</v>
      </c>
      <c r="J9" s="14">
        <v>10</v>
      </c>
      <c r="K9" s="14" t="s">
        <v>62</v>
      </c>
      <c r="L9" s="14">
        <v>2000</v>
      </c>
      <c r="N9" s="10">
        <v>7</v>
      </c>
      <c r="P9" s="10" t="s">
        <v>63</v>
      </c>
      <c r="Q9" s="10">
        <v>1100</v>
      </c>
    </row>
    <row r="10" s="10" customFormat="1" ht="18" customHeight="1" spans="1:17">
      <c r="A10" s="16">
        <v>6</v>
      </c>
      <c r="B10" s="14" t="s">
        <v>59</v>
      </c>
      <c r="C10" s="14">
        <v>3</v>
      </c>
      <c r="D10" s="14">
        <v>154</v>
      </c>
      <c r="E10" s="14">
        <v>1100</v>
      </c>
      <c r="F10" s="14" t="s">
        <v>64</v>
      </c>
      <c r="G10" s="14">
        <v>169400</v>
      </c>
      <c r="H10" s="14" t="s">
        <v>65</v>
      </c>
      <c r="I10" s="14">
        <v>7</v>
      </c>
      <c r="J10" s="14">
        <v>116</v>
      </c>
      <c r="K10" s="14" t="s">
        <v>66</v>
      </c>
      <c r="L10" s="14">
        <v>23200</v>
      </c>
      <c r="N10" s="10">
        <v>8</v>
      </c>
      <c r="P10" s="10" t="s">
        <v>67</v>
      </c>
      <c r="Q10" s="10">
        <v>560</v>
      </c>
    </row>
    <row r="11" s="10" customFormat="1" ht="18" customHeight="1" spans="1:17">
      <c r="A11" s="16">
        <v>7</v>
      </c>
      <c r="B11" s="19" t="s">
        <v>63</v>
      </c>
      <c r="C11" s="14">
        <v>3</v>
      </c>
      <c r="D11" s="14">
        <v>111</v>
      </c>
      <c r="E11" s="14">
        <v>1100</v>
      </c>
      <c r="F11" s="14" t="s">
        <v>68</v>
      </c>
      <c r="G11" s="14">
        <v>122100</v>
      </c>
      <c r="H11" s="14" t="s">
        <v>69</v>
      </c>
      <c r="I11" s="14">
        <v>1</v>
      </c>
      <c r="J11" s="14">
        <v>3</v>
      </c>
      <c r="K11" s="14" t="s">
        <v>70</v>
      </c>
      <c r="L11" s="14">
        <v>600</v>
      </c>
      <c r="N11" s="10">
        <v>9</v>
      </c>
      <c r="P11" s="10" t="s">
        <v>71</v>
      </c>
      <c r="Q11" s="10">
        <v>1100</v>
      </c>
    </row>
    <row r="12" s="10" customFormat="1" ht="18" customHeight="1" spans="1:17">
      <c r="A12" s="16">
        <v>8</v>
      </c>
      <c r="B12" s="14" t="s">
        <v>67</v>
      </c>
      <c r="C12" s="14">
        <v>2</v>
      </c>
      <c r="D12" s="14">
        <v>50</v>
      </c>
      <c r="E12" s="14">
        <v>560</v>
      </c>
      <c r="F12" s="14" t="s">
        <v>72</v>
      </c>
      <c r="G12" s="14">
        <v>28000</v>
      </c>
      <c r="H12" s="14" t="s">
        <v>73</v>
      </c>
      <c r="I12" s="14">
        <v>4</v>
      </c>
      <c r="J12" s="14">
        <v>44</v>
      </c>
      <c r="K12" s="14" t="s">
        <v>74</v>
      </c>
      <c r="L12" s="14">
        <v>8800</v>
      </c>
      <c r="N12" s="10">
        <v>10</v>
      </c>
      <c r="P12" s="10" t="s">
        <v>75</v>
      </c>
      <c r="Q12" s="10">
        <v>900</v>
      </c>
    </row>
    <row r="13" s="10" customFormat="1" ht="18" customHeight="1" spans="1:17">
      <c r="A13" s="16">
        <v>9</v>
      </c>
      <c r="B13" s="14" t="s">
        <v>71</v>
      </c>
      <c r="C13" s="14">
        <v>2</v>
      </c>
      <c r="D13" s="14">
        <v>16</v>
      </c>
      <c r="E13" s="14">
        <v>1100</v>
      </c>
      <c r="F13" s="14" t="s">
        <v>76</v>
      </c>
      <c r="G13" s="14">
        <v>17600</v>
      </c>
      <c r="H13" s="14"/>
      <c r="I13" s="14"/>
      <c r="J13" s="14"/>
      <c r="K13" s="14"/>
      <c r="L13" s="14"/>
      <c r="N13" s="10">
        <v>11</v>
      </c>
      <c r="P13" s="10" t="s">
        <v>77</v>
      </c>
      <c r="Q13" s="10">
        <v>880</v>
      </c>
    </row>
    <row r="14" s="10" customFormat="1" ht="18" customHeight="1" spans="1:17">
      <c r="A14" s="16">
        <v>10</v>
      </c>
      <c r="B14" s="14" t="s">
        <v>75</v>
      </c>
      <c r="C14" s="14">
        <v>2</v>
      </c>
      <c r="D14" s="14">
        <v>3</v>
      </c>
      <c r="E14" s="14">
        <v>900</v>
      </c>
      <c r="F14" s="14" t="s">
        <v>78</v>
      </c>
      <c r="G14" s="14">
        <v>2700</v>
      </c>
      <c r="H14" s="14"/>
      <c r="I14" s="14"/>
      <c r="J14" s="14"/>
      <c r="K14" s="14"/>
      <c r="L14" s="14"/>
      <c r="N14" s="10">
        <v>12</v>
      </c>
      <c r="P14" s="10" t="s">
        <v>79</v>
      </c>
      <c r="Q14" s="10">
        <v>560</v>
      </c>
    </row>
    <row r="15" s="10" customFormat="1" ht="18" customHeight="1" spans="1:17">
      <c r="A15" s="16">
        <v>11</v>
      </c>
      <c r="B15" s="14" t="s">
        <v>77</v>
      </c>
      <c r="C15" s="14">
        <v>2</v>
      </c>
      <c r="D15" s="14">
        <v>15</v>
      </c>
      <c r="E15" s="14">
        <v>880</v>
      </c>
      <c r="F15" s="14" t="s">
        <v>80</v>
      </c>
      <c r="G15" s="14">
        <v>13200</v>
      </c>
      <c r="H15" s="14"/>
      <c r="I15" s="14"/>
      <c r="J15" s="14"/>
      <c r="K15" s="14"/>
      <c r="L15" s="14"/>
      <c r="N15" s="10">
        <v>13</v>
      </c>
      <c r="P15" s="10" t="s">
        <v>81</v>
      </c>
      <c r="Q15" s="10">
        <v>560</v>
      </c>
    </row>
    <row r="16" s="10" customFormat="1" ht="18" customHeight="1" spans="1:17">
      <c r="A16" s="16">
        <v>12</v>
      </c>
      <c r="B16" s="14" t="s">
        <v>79</v>
      </c>
      <c r="C16" s="14">
        <v>2</v>
      </c>
      <c r="D16" s="14">
        <v>16</v>
      </c>
      <c r="E16" s="14">
        <v>560</v>
      </c>
      <c r="F16" s="14" t="s">
        <v>82</v>
      </c>
      <c r="G16" s="14">
        <v>8960</v>
      </c>
      <c r="H16" s="14"/>
      <c r="I16" s="14"/>
      <c r="J16" s="14"/>
      <c r="K16" s="14"/>
      <c r="L16" s="14"/>
      <c r="N16" s="10">
        <v>14</v>
      </c>
      <c r="P16" s="10" t="s">
        <v>83</v>
      </c>
      <c r="Q16" s="10">
        <v>1100</v>
      </c>
    </row>
    <row r="17" s="10" customFormat="1" ht="18" customHeight="1" spans="1:17">
      <c r="A17" s="16">
        <v>13</v>
      </c>
      <c r="B17" s="14" t="s">
        <v>81</v>
      </c>
      <c r="C17" s="14">
        <v>1</v>
      </c>
      <c r="D17" s="14">
        <v>8</v>
      </c>
      <c r="E17" s="14">
        <v>560</v>
      </c>
      <c r="F17" s="14" t="s">
        <v>84</v>
      </c>
      <c r="G17" s="14">
        <v>4480</v>
      </c>
      <c r="H17" s="14"/>
      <c r="I17" s="14"/>
      <c r="J17" s="14"/>
      <c r="K17" s="14"/>
      <c r="L17" s="14"/>
      <c r="N17" s="10">
        <v>15</v>
      </c>
      <c r="P17" s="10" t="s">
        <v>85</v>
      </c>
      <c r="Q17" s="10">
        <v>560</v>
      </c>
    </row>
    <row r="18" s="10" customFormat="1" ht="18" customHeight="1" spans="1:17">
      <c r="A18" s="16">
        <v>14</v>
      </c>
      <c r="B18" s="14" t="s">
        <v>83</v>
      </c>
      <c r="C18" s="14">
        <v>1</v>
      </c>
      <c r="D18" s="14">
        <v>11</v>
      </c>
      <c r="E18" s="14">
        <v>1100</v>
      </c>
      <c r="F18" s="14" t="s">
        <v>86</v>
      </c>
      <c r="G18" s="14">
        <v>12100</v>
      </c>
      <c r="H18" s="14"/>
      <c r="I18" s="14"/>
      <c r="J18" s="14"/>
      <c r="K18" s="14"/>
      <c r="L18" s="14"/>
      <c r="N18" s="10">
        <v>16</v>
      </c>
      <c r="P18" s="10" t="s">
        <v>87</v>
      </c>
      <c r="Q18" s="10">
        <v>560</v>
      </c>
    </row>
    <row r="19" s="10" customFormat="1" ht="18" customHeight="1" spans="1:17">
      <c r="A19" s="16">
        <v>15</v>
      </c>
      <c r="B19" s="14" t="s">
        <v>85</v>
      </c>
      <c r="C19" s="14">
        <v>1</v>
      </c>
      <c r="D19" s="14">
        <v>3</v>
      </c>
      <c r="E19" s="14">
        <v>560</v>
      </c>
      <c r="F19" s="14" t="s">
        <v>88</v>
      </c>
      <c r="G19" s="14">
        <v>1680</v>
      </c>
      <c r="H19" s="14"/>
      <c r="I19" s="14"/>
      <c r="J19" s="14"/>
      <c r="K19" s="14"/>
      <c r="L19" s="14"/>
      <c r="N19" s="10">
        <v>17</v>
      </c>
      <c r="P19" s="10" t="s">
        <v>89</v>
      </c>
      <c r="Q19" s="10">
        <v>890</v>
      </c>
    </row>
    <row r="20" s="10" customFormat="1" ht="18" customHeight="1" spans="1:17">
      <c r="A20" s="16">
        <v>16</v>
      </c>
      <c r="B20" s="14" t="s">
        <v>87</v>
      </c>
      <c r="C20" s="14">
        <v>1</v>
      </c>
      <c r="D20" s="14">
        <v>8</v>
      </c>
      <c r="E20" s="14">
        <v>560</v>
      </c>
      <c r="F20" s="14" t="s">
        <v>84</v>
      </c>
      <c r="G20" s="14">
        <v>4480</v>
      </c>
      <c r="H20" s="14"/>
      <c r="I20" s="14"/>
      <c r="J20" s="14"/>
      <c r="K20" s="14"/>
      <c r="L20" s="14"/>
      <c r="N20" s="10">
        <v>18</v>
      </c>
      <c r="P20" s="10" t="s">
        <v>90</v>
      </c>
      <c r="Q20" s="10">
        <v>680</v>
      </c>
    </row>
    <row r="21" s="10" customFormat="1" ht="18" customHeight="1" spans="1:17">
      <c r="A21" s="16">
        <v>17</v>
      </c>
      <c r="B21" s="14" t="s">
        <v>89</v>
      </c>
      <c r="C21" s="14">
        <v>1</v>
      </c>
      <c r="D21" s="14">
        <v>12</v>
      </c>
      <c r="E21" s="14">
        <v>890</v>
      </c>
      <c r="F21" s="14" t="s">
        <v>91</v>
      </c>
      <c r="G21" s="14">
        <v>10680</v>
      </c>
      <c r="H21" s="14"/>
      <c r="I21" s="14"/>
      <c r="J21" s="14"/>
      <c r="K21" s="14"/>
      <c r="L21" s="14"/>
      <c r="N21" s="10">
        <v>19</v>
      </c>
      <c r="P21" s="10" t="s">
        <v>92</v>
      </c>
      <c r="Q21" s="10">
        <v>960</v>
      </c>
    </row>
    <row r="22" s="10" customFormat="1" ht="18" customHeight="1" spans="1:17">
      <c r="A22" s="16">
        <v>18</v>
      </c>
      <c r="B22" s="14" t="s">
        <v>90</v>
      </c>
      <c r="C22" s="14">
        <v>1</v>
      </c>
      <c r="D22" s="14">
        <v>8</v>
      </c>
      <c r="E22" s="14">
        <v>680</v>
      </c>
      <c r="F22" s="14" t="s">
        <v>93</v>
      </c>
      <c r="G22" s="14">
        <v>5440</v>
      </c>
      <c r="H22" s="14"/>
      <c r="I22" s="14"/>
      <c r="J22" s="14"/>
      <c r="K22" s="14"/>
      <c r="L22" s="14"/>
      <c r="N22" s="10">
        <v>20</v>
      </c>
      <c r="P22" s="10" t="s">
        <v>94</v>
      </c>
      <c r="Q22" s="10">
        <v>640</v>
      </c>
    </row>
    <row r="23" s="10" customFormat="1" ht="18" customHeight="1" spans="1:17">
      <c r="A23" s="16">
        <v>19</v>
      </c>
      <c r="B23" s="14" t="s">
        <v>92</v>
      </c>
      <c r="C23" s="14">
        <v>1</v>
      </c>
      <c r="D23" s="14">
        <v>61</v>
      </c>
      <c r="E23" s="14">
        <v>960</v>
      </c>
      <c r="F23" s="14" t="s">
        <v>95</v>
      </c>
      <c r="G23" s="14">
        <v>58560</v>
      </c>
      <c r="H23" s="14"/>
      <c r="I23" s="14"/>
      <c r="J23" s="14"/>
      <c r="K23" s="14"/>
      <c r="L23" s="14"/>
      <c r="N23" s="10">
        <v>1</v>
      </c>
      <c r="P23" s="10" t="s">
        <v>45</v>
      </c>
      <c r="Q23" s="10">
        <v>200</v>
      </c>
    </row>
    <row r="24" s="10" customFormat="1" ht="18" customHeight="1" spans="1:17">
      <c r="A24" s="16">
        <v>20</v>
      </c>
      <c r="B24" s="14" t="s">
        <v>94</v>
      </c>
      <c r="C24" s="14">
        <v>1</v>
      </c>
      <c r="D24" s="14">
        <v>8</v>
      </c>
      <c r="E24" s="14">
        <v>640</v>
      </c>
      <c r="F24" s="18" t="s">
        <v>96</v>
      </c>
      <c r="G24" s="14">
        <v>5120</v>
      </c>
      <c r="H24" s="14"/>
      <c r="I24" s="14"/>
      <c r="J24" s="14"/>
      <c r="K24" s="14"/>
      <c r="L24" s="14"/>
      <c r="N24" s="10">
        <v>2</v>
      </c>
      <c r="P24" s="10" t="s">
        <v>49</v>
      </c>
      <c r="Q24" s="10">
        <v>200</v>
      </c>
    </row>
    <row r="25" s="10" customFormat="1" ht="18" customHeight="1" spans="1:17">
      <c r="A25" s="16" t="s">
        <v>97</v>
      </c>
      <c r="B25" s="14"/>
      <c r="C25" s="14">
        <f>SUM(C5:C24)</f>
        <v>44</v>
      </c>
      <c r="D25" s="14">
        <f>SUM(D5:D24)</f>
        <v>1908</v>
      </c>
      <c r="E25" s="14"/>
      <c r="F25" s="14"/>
      <c r="G25" s="14">
        <f>SUM(G5:G24)</f>
        <v>1962720</v>
      </c>
      <c r="H25" s="14"/>
      <c r="I25" s="14">
        <f t="shared" ref="I25:L25" si="0">SUM(I5:I24)</f>
        <v>45</v>
      </c>
      <c r="J25" s="14">
        <f t="shared" si="0"/>
        <v>864</v>
      </c>
      <c r="K25" s="14"/>
      <c r="L25" s="14">
        <f t="shared" si="0"/>
        <v>172800</v>
      </c>
      <c r="N25" s="10">
        <v>3</v>
      </c>
      <c r="P25" s="10" t="s">
        <v>53</v>
      </c>
      <c r="Q25" s="10">
        <v>200</v>
      </c>
    </row>
    <row r="26" s="10" customFormat="1" ht="19.5" customHeight="1" spans="1:17">
      <c r="A26" s="20" t="s">
        <v>98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N26" s="10">
        <v>4</v>
      </c>
      <c r="P26" s="10" t="s">
        <v>57</v>
      </c>
      <c r="Q26" s="10">
        <v>200</v>
      </c>
    </row>
    <row r="27" s="10" customFormat="1" ht="19.5" customHeight="1" spans="1:17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N27" s="10">
        <v>5</v>
      </c>
      <c r="P27" s="10" t="s">
        <v>61</v>
      </c>
      <c r="Q27" s="10">
        <v>200</v>
      </c>
    </row>
    <row r="28" customHeight="1" spans="14:17">
      <c r="N28" s="10">
        <v>6</v>
      </c>
      <c r="P28" s="10" t="s">
        <v>65</v>
      </c>
      <c r="Q28" s="10">
        <v>200</v>
      </c>
    </row>
    <row r="29" customHeight="1" spans="14:17">
      <c r="N29" s="10">
        <v>7</v>
      </c>
      <c r="P29" s="10" t="s">
        <v>69</v>
      </c>
      <c r="Q29" s="10">
        <v>200</v>
      </c>
    </row>
    <row r="30" customHeight="1" spans="14:17">
      <c r="N30" s="10">
        <v>8</v>
      </c>
      <c r="P30" s="10" t="s">
        <v>73</v>
      </c>
      <c r="Q30" s="10">
        <v>200</v>
      </c>
    </row>
    <row r="31" customHeight="1" spans="16:17">
      <c r="P31" s="10" t="s">
        <v>99</v>
      </c>
      <c r="Q31" s="10">
        <v>920</v>
      </c>
    </row>
    <row r="32" customHeight="1" spans="16:17">
      <c r="P32" s="10" t="s">
        <v>100</v>
      </c>
      <c r="Q32" s="10">
        <v>840</v>
      </c>
    </row>
    <row r="33" customHeight="1" spans="16:17">
      <c r="P33" s="10" t="s">
        <v>101</v>
      </c>
      <c r="Q33" s="10">
        <v>760</v>
      </c>
    </row>
    <row r="34" customHeight="1" spans="16:17">
      <c r="P34" s="10" t="s">
        <v>102</v>
      </c>
      <c r="Q34" s="10">
        <v>860</v>
      </c>
    </row>
    <row r="35" customHeight="1" spans="16:17">
      <c r="P35" s="10" t="s">
        <v>103</v>
      </c>
      <c r="Q35" s="10">
        <v>760</v>
      </c>
    </row>
    <row r="36" customHeight="1" spans="16:17">
      <c r="P36" s="10" t="s">
        <v>104</v>
      </c>
      <c r="Q36" s="10">
        <v>800</v>
      </c>
    </row>
    <row r="37" customHeight="1" spans="16:17">
      <c r="P37" s="10" t="s">
        <v>105</v>
      </c>
      <c r="Q37" s="10">
        <v>960</v>
      </c>
    </row>
    <row r="38" customHeight="1" spans="16:17">
      <c r="P38" s="10" t="s">
        <v>106</v>
      </c>
      <c r="Q38" s="10">
        <v>900</v>
      </c>
    </row>
  </sheetData>
  <mergeCells count="5">
    <mergeCell ref="A1:L1"/>
    <mergeCell ref="A2:L2"/>
    <mergeCell ref="B3:G3"/>
    <mergeCell ref="H3:L3"/>
    <mergeCell ref="A26:L2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showZeros="0" workbookViewId="0">
      <selection activeCell="K14" sqref="K14"/>
    </sheetView>
  </sheetViews>
  <sheetFormatPr defaultColWidth="9" defaultRowHeight="13.5" outlineLevelCol="6"/>
  <cols>
    <col min="1" max="1" width="34.3833333333333" style="2" customWidth="1"/>
    <col min="2" max="2" width="8.13333333333333" style="2" customWidth="1"/>
    <col min="3" max="3" width="5.88333333333333" style="2" customWidth="1"/>
    <col min="4" max="4" width="7.63333333333333" style="2" customWidth="1"/>
    <col min="5" max="5" width="13.3833333333333" style="2" customWidth="1"/>
    <col min="6" max="6" width="6.5" style="2" customWidth="1"/>
    <col min="7" max="7" width="13.25" style="2" customWidth="1"/>
    <col min="8" max="16384" width="9" style="2"/>
  </cols>
  <sheetData>
    <row r="1" ht="33.95" customHeight="1" spans="1:7">
      <c r="A1" s="3" t="s">
        <v>107</v>
      </c>
      <c r="B1" s="3"/>
      <c r="C1" s="3"/>
      <c r="D1" s="3"/>
      <c r="E1" s="3"/>
      <c r="F1" s="3"/>
      <c r="G1" s="3"/>
    </row>
    <row r="2" spans="6:6">
      <c r="F2" s="2" t="s">
        <v>108</v>
      </c>
    </row>
    <row r="3" s="1" customFormat="1" ht="30.95" customHeight="1" spans="1:7">
      <c r="A3" s="4" t="s">
        <v>109</v>
      </c>
      <c r="B3" s="4" t="s">
        <v>18</v>
      </c>
      <c r="C3" s="4" t="s">
        <v>20</v>
      </c>
      <c r="D3" s="4" t="s">
        <v>110</v>
      </c>
      <c r="E3" s="4" t="s">
        <v>111</v>
      </c>
      <c r="F3" s="4" t="s">
        <v>112</v>
      </c>
      <c r="G3" s="4" t="s">
        <v>113</v>
      </c>
    </row>
    <row r="4" ht="18.75" spans="1:7">
      <c r="A4" s="5" t="str">
        <f>资料!P3</f>
        <v>低压电工作业(新取证)</v>
      </c>
      <c r="B4" s="5">
        <f>资料!Q3</f>
        <v>1100</v>
      </c>
      <c r="C4" s="6">
        <v>506</v>
      </c>
      <c r="D4" s="6">
        <v>0</v>
      </c>
      <c r="E4" s="7">
        <f>D4*B4</f>
        <v>0</v>
      </c>
      <c r="F4" s="8">
        <f>C4-D4</f>
        <v>506</v>
      </c>
      <c r="G4" s="7">
        <f>(B4*C4)-E4</f>
        <v>556600</v>
      </c>
    </row>
    <row r="5" ht="18.75" spans="1:7">
      <c r="A5" s="5" t="str">
        <f>资料!P4</f>
        <v>高压电工作业(新取证)</v>
      </c>
      <c r="B5" s="5">
        <f>资料!Q4</f>
        <v>1100</v>
      </c>
      <c r="C5" s="6">
        <v>348</v>
      </c>
      <c r="D5" s="6"/>
      <c r="E5" s="7">
        <f t="shared" ref="E5:E31" si="0">D5*B5</f>
        <v>0</v>
      </c>
      <c r="F5" s="8">
        <f t="shared" ref="F5:F31" si="1">C5-D5</f>
        <v>348</v>
      </c>
      <c r="G5" s="7">
        <f t="shared" ref="G5:G31" si="2">(B5*C5)-E5</f>
        <v>382800</v>
      </c>
    </row>
    <row r="6" ht="18.75" spans="1:7">
      <c r="A6" s="5" t="str">
        <f>资料!P5</f>
        <v>防爆电气作业(新取证)</v>
      </c>
      <c r="B6" s="5">
        <f>资料!Q5</f>
        <v>780</v>
      </c>
      <c r="C6" s="6">
        <v>83</v>
      </c>
      <c r="D6" s="6"/>
      <c r="E6" s="7">
        <f t="shared" si="0"/>
        <v>0</v>
      </c>
      <c r="F6" s="8">
        <f t="shared" si="1"/>
        <v>83</v>
      </c>
      <c r="G6" s="7">
        <f t="shared" si="2"/>
        <v>64740</v>
      </c>
    </row>
    <row r="7" ht="18.75" spans="1:7">
      <c r="A7" s="5" t="str">
        <f>资料!P6</f>
        <v>高处安装、维护、拆除(新取证)</v>
      </c>
      <c r="B7" s="5">
        <f>资料!Q6</f>
        <v>960</v>
      </c>
      <c r="C7" s="6">
        <v>155</v>
      </c>
      <c r="D7" s="6"/>
      <c r="E7" s="7">
        <f t="shared" si="0"/>
        <v>0</v>
      </c>
      <c r="F7" s="8">
        <f t="shared" si="1"/>
        <v>155</v>
      </c>
      <c r="G7" s="7">
        <f t="shared" si="2"/>
        <v>148800</v>
      </c>
    </row>
    <row r="8" ht="18.75" spans="1:7">
      <c r="A8" s="5" t="str">
        <f>资料!P7</f>
        <v>熔化焊接与热切割作业(新取证)</v>
      </c>
      <c r="B8" s="5">
        <f>资料!Q7</f>
        <v>1040</v>
      </c>
      <c r="C8" s="6">
        <v>332</v>
      </c>
      <c r="D8" s="6"/>
      <c r="E8" s="7">
        <f t="shared" si="0"/>
        <v>0</v>
      </c>
      <c r="F8" s="8">
        <f t="shared" si="1"/>
        <v>332</v>
      </c>
      <c r="G8" s="7">
        <f t="shared" si="2"/>
        <v>345280</v>
      </c>
    </row>
    <row r="9" ht="18.75" spans="1:7">
      <c r="A9" s="5" t="str">
        <f>资料!P8</f>
        <v>化工自动化控制仪表(新取证)</v>
      </c>
      <c r="B9" s="5">
        <f>资料!Q8</f>
        <v>1100</v>
      </c>
      <c r="C9" s="6">
        <v>154</v>
      </c>
      <c r="D9" s="6"/>
      <c r="E9" s="7">
        <f t="shared" si="0"/>
        <v>0</v>
      </c>
      <c r="F9" s="8">
        <f t="shared" si="1"/>
        <v>154</v>
      </c>
      <c r="G9" s="7">
        <f t="shared" si="2"/>
        <v>169400</v>
      </c>
    </row>
    <row r="10" ht="18.75" spans="1:7">
      <c r="A10" s="5" t="str">
        <f>资料!P9</f>
        <v>加氢工艺作业(新取证)</v>
      </c>
      <c r="B10" s="5">
        <f>资料!Q9</f>
        <v>1100</v>
      </c>
      <c r="C10" s="6">
        <v>111</v>
      </c>
      <c r="D10" s="6"/>
      <c r="E10" s="7">
        <f t="shared" si="0"/>
        <v>0</v>
      </c>
      <c r="F10" s="8">
        <f t="shared" si="1"/>
        <v>111</v>
      </c>
      <c r="G10" s="7">
        <f t="shared" si="2"/>
        <v>122100</v>
      </c>
    </row>
    <row r="11" ht="18.75" spans="1:7">
      <c r="A11" s="5" t="str">
        <f>资料!P10</f>
        <v>氧化工艺作业(新取证)</v>
      </c>
      <c r="B11" s="5">
        <f>资料!Q10</f>
        <v>560</v>
      </c>
      <c r="C11" s="6">
        <v>50</v>
      </c>
      <c r="D11" s="6"/>
      <c r="E11" s="7">
        <f t="shared" si="0"/>
        <v>0</v>
      </c>
      <c r="F11" s="8">
        <f t="shared" si="1"/>
        <v>50</v>
      </c>
      <c r="G11" s="7">
        <f t="shared" si="2"/>
        <v>28000</v>
      </c>
    </row>
    <row r="12" ht="18.75" spans="1:7">
      <c r="A12" s="5" t="str">
        <f>资料!P11</f>
        <v>合成氨工艺作业(新取证)</v>
      </c>
      <c r="B12" s="5">
        <f>资料!Q11</f>
        <v>1100</v>
      </c>
      <c r="C12" s="6">
        <v>16</v>
      </c>
      <c r="D12" s="6"/>
      <c r="E12" s="7">
        <f t="shared" si="0"/>
        <v>0</v>
      </c>
      <c r="F12" s="8">
        <f t="shared" si="1"/>
        <v>16</v>
      </c>
      <c r="G12" s="7">
        <f t="shared" si="2"/>
        <v>17600</v>
      </c>
    </row>
    <row r="13" ht="18.75" spans="1:7">
      <c r="A13" s="5" t="str">
        <f>资料!P12</f>
        <v>磺化工艺作业(新取证)</v>
      </c>
      <c r="B13" s="5">
        <f>资料!Q12</f>
        <v>900</v>
      </c>
      <c r="C13" s="6">
        <v>3</v>
      </c>
      <c r="D13" s="6"/>
      <c r="E13" s="7">
        <f t="shared" si="0"/>
        <v>0</v>
      </c>
      <c r="F13" s="8">
        <f t="shared" si="1"/>
        <v>3</v>
      </c>
      <c r="G13" s="7">
        <f t="shared" si="2"/>
        <v>2700</v>
      </c>
    </row>
    <row r="14" ht="18.75" spans="1:7">
      <c r="A14" s="5" t="str">
        <f>资料!P13</f>
        <v>重氮化工艺作业(新取证)</v>
      </c>
      <c r="B14" s="5">
        <f>资料!Q13</f>
        <v>880</v>
      </c>
      <c r="C14" s="6">
        <v>15</v>
      </c>
      <c r="D14" s="6"/>
      <c r="E14" s="7">
        <f t="shared" si="0"/>
        <v>0</v>
      </c>
      <c r="F14" s="8">
        <f t="shared" si="1"/>
        <v>15</v>
      </c>
      <c r="G14" s="7">
        <f t="shared" si="2"/>
        <v>13200</v>
      </c>
    </row>
    <row r="15" ht="18.75" spans="1:7">
      <c r="A15" s="5" t="str">
        <f>资料!P14</f>
        <v>硝化工艺作业(新取证)</v>
      </c>
      <c r="B15" s="5">
        <f>资料!Q14</f>
        <v>560</v>
      </c>
      <c r="C15" s="6">
        <v>16</v>
      </c>
      <c r="D15" s="6">
        <v>0</v>
      </c>
      <c r="E15" s="7">
        <f t="shared" si="0"/>
        <v>0</v>
      </c>
      <c r="F15" s="8">
        <f t="shared" si="1"/>
        <v>16</v>
      </c>
      <c r="G15" s="7">
        <f t="shared" si="2"/>
        <v>8960</v>
      </c>
    </row>
    <row r="16" ht="18.75" spans="1:7">
      <c r="A16" s="5" t="str">
        <f>资料!P15</f>
        <v>聚合工艺作业(新取证)</v>
      </c>
      <c r="B16" s="5">
        <f>资料!Q15</f>
        <v>560</v>
      </c>
      <c r="C16" s="6">
        <v>8</v>
      </c>
      <c r="D16" s="6"/>
      <c r="E16" s="7">
        <f t="shared" si="0"/>
        <v>0</v>
      </c>
      <c r="F16" s="8">
        <f t="shared" si="1"/>
        <v>8</v>
      </c>
      <c r="G16" s="7">
        <f t="shared" si="2"/>
        <v>4480</v>
      </c>
    </row>
    <row r="17" ht="18.75" spans="1:7">
      <c r="A17" s="5" t="str">
        <f>资料!P16</f>
        <v>烷基化工艺作业(新取证)</v>
      </c>
      <c r="B17" s="5">
        <f>资料!Q16</f>
        <v>1100</v>
      </c>
      <c r="C17" s="6">
        <v>11</v>
      </c>
      <c r="D17" s="6"/>
      <c r="E17" s="7">
        <f t="shared" si="0"/>
        <v>0</v>
      </c>
      <c r="F17" s="8">
        <f t="shared" si="1"/>
        <v>11</v>
      </c>
      <c r="G17" s="7">
        <f t="shared" si="2"/>
        <v>12100</v>
      </c>
    </row>
    <row r="18" ht="18.75" spans="1:7">
      <c r="A18" s="5" t="str">
        <f>资料!P17</f>
        <v>氯碱电解工艺作业(新取证)</v>
      </c>
      <c r="B18" s="5">
        <f>资料!Q17</f>
        <v>560</v>
      </c>
      <c r="C18" s="6">
        <v>3</v>
      </c>
      <c r="D18" s="6"/>
      <c r="E18" s="7">
        <f t="shared" si="0"/>
        <v>0</v>
      </c>
      <c r="F18" s="8">
        <f t="shared" si="1"/>
        <v>3</v>
      </c>
      <c r="G18" s="7">
        <f t="shared" si="2"/>
        <v>1680</v>
      </c>
    </row>
    <row r="19" ht="18.75" spans="1:7">
      <c r="A19" s="5" t="str">
        <f>资料!P18</f>
        <v>氯化工艺作业(新取证)</v>
      </c>
      <c r="B19" s="5">
        <f>资料!Q18</f>
        <v>560</v>
      </c>
      <c r="C19" s="6">
        <v>8</v>
      </c>
      <c r="D19" s="6"/>
      <c r="E19" s="7">
        <f t="shared" si="0"/>
        <v>0</v>
      </c>
      <c r="F19" s="8">
        <f t="shared" si="1"/>
        <v>8</v>
      </c>
      <c r="G19" s="7">
        <f t="shared" si="2"/>
        <v>4480</v>
      </c>
    </row>
    <row r="20" ht="18.75" spans="1:7">
      <c r="A20" s="5" t="str">
        <f>资料!P19</f>
        <v>胺基化工艺作业(新取证)</v>
      </c>
      <c r="B20" s="5">
        <f>资料!Q19</f>
        <v>890</v>
      </c>
      <c r="C20" s="6">
        <v>12</v>
      </c>
      <c r="D20" s="6"/>
      <c r="E20" s="7">
        <f t="shared" si="0"/>
        <v>0</v>
      </c>
      <c r="F20" s="8">
        <f t="shared" si="1"/>
        <v>12</v>
      </c>
      <c r="G20" s="7">
        <f t="shared" si="2"/>
        <v>10680</v>
      </c>
    </row>
    <row r="21" ht="18.75" spans="1:7">
      <c r="A21" s="5" t="str">
        <f>资料!P20</f>
        <v>烟花爆竹储存作业(新取证)</v>
      </c>
      <c r="B21" s="5">
        <f>资料!Q20</f>
        <v>680</v>
      </c>
      <c r="C21" s="6">
        <v>8</v>
      </c>
      <c r="D21" s="6"/>
      <c r="E21" s="7">
        <f t="shared" si="0"/>
        <v>0</v>
      </c>
      <c r="F21" s="8">
        <f t="shared" si="1"/>
        <v>8</v>
      </c>
      <c r="G21" s="7">
        <f t="shared" si="2"/>
        <v>5440</v>
      </c>
    </row>
    <row r="22" ht="18.75" spans="1:7">
      <c r="A22" s="5" t="str">
        <f>资料!P21</f>
        <v>制冷与空调设备运行操作(新取证)</v>
      </c>
      <c r="B22" s="5">
        <f>资料!Q21</f>
        <v>960</v>
      </c>
      <c r="C22" s="6">
        <v>61</v>
      </c>
      <c r="D22" s="6"/>
      <c r="E22" s="7">
        <f t="shared" si="0"/>
        <v>0</v>
      </c>
      <c r="F22" s="8">
        <f t="shared" si="1"/>
        <v>61</v>
      </c>
      <c r="G22" s="7">
        <f t="shared" si="2"/>
        <v>58560</v>
      </c>
    </row>
    <row r="23" ht="18.75" spans="1:7">
      <c r="A23" s="5" t="str">
        <f>资料!P22</f>
        <v>制冷与空调设备安装修理(新取证)</v>
      </c>
      <c r="B23" s="5">
        <f>资料!Q22</f>
        <v>640</v>
      </c>
      <c r="C23" s="6">
        <v>8</v>
      </c>
      <c r="D23" s="6"/>
      <c r="E23" s="7">
        <f t="shared" si="0"/>
        <v>0</v>
      </c>
      <c r="F23" s="8">
        <f t="shared" si="1"/>
        <v>8</v>
      </c>
      <c r="G23" s="7">
        <f t="shared" si="2"/>
        <v>5120</v>
      </c>
    </row>
    <row r="24" ht="18.75" spans="1:7">
      <c r="A24" s="5" t="str">
        <f>资料!P23</f>
        <v>低压(换证)</v>
      </c>
      <c r="B24" s="5">
        <f>资料!Q23</f>
        <v>200</v>
      </c>
      <c r="C24" s="6">
        <v>196</v>
      </c>
      <c r="D24" s="6"/>
      <c r="E24" s="7">
        <f t="shared" si="0"/>
        <v>0</v>
      </c>
      <c r="F24" s="8">
        <f t="shared" si="1"/>
        <v>196</v>
      </c>
      <c r="G24" s="7">
        <f t="shared" si="2"/>
        <v>39200</v>
      </c>
    </row>
    <row r="25" ht="18.75" spans="1:7">
      <c r="A25" s="5" t="str">
        <f>资料!P24</f>
        <v>高处(换证)</v>
      </c>
      <c r="B25" s="5">
        <f>资料!Q24</f>
        <v>200</v>
      </c>
      <c r="C25" s="6">
        <v>34</v>
      </c>
      <c r="D25" s="6"/>
      <c r="E25" s="7">
        <f t="shared" si="0"/>
        <v>0</v>
      </c>
      <c r="F25" s="8">
        <f t="shared" si="1"/>
        <v>34</v>
      </c>
      <c r="G25" s="7">
        <f t="shared" si="2"/>
        <v>6800</v>
      </c>
    </row>
    <row r="26" ht="18.75" spans="1:7">
      <c r="A26" s="5" t="str">
        <f>资料!P25</f>
        <v>高压(换证)</v>
      </c>
      <c r="B26" s="5">
        <f>资料!Q25</f>
        <v>200</v>
      </c>
      <c r="C26" s="6">
        <v>355</v>
      </c>
      <c r="D26" s="6"/>
      <c r="E26" s="7">
        <f t="shared" si="0"/>
        <v>0</v>
      </c>
      <c r="F26" s="8">
        <f t="shared" si="1"/>
        <v>355</v>
      </c>
      <c r="G26" s="7">
        <f t="shared" si="2"/>
        <v>71000</v>
      </c>
    </row>
    <row r="27" ht="18.75" spans="1:7">
      <c r="A27" s="5" t="str">
        <f>资料!P26</f>
        <v>焊工(换证)</v>
      </c>
      <c r="B27" s="5">
        <f>资料!Q26</f>
        <v>200</v>
      </c>
      <c r="C27" s="6">
        <v>106</v>
      </c>
      <c r="D27" s="6"/>
      <c r="E27" s="7">
        <f t="shared" si="0"/>
        <v>0</v>
      </c>
      <c r="F27" s="8">
        <f t="shared" si="1"/>
        <v>106</v>
      </c>
      <c r="G27" s="7">
        <f t="shared" si="2"/>
        <v>21200</v>
      </c>
    </row>
    <row r="28" ht="18.75" spans="1:7">
      <c r="A28" s="5" t="str">
        <f>资料!P27</f>
        <v>金属非金属(换证)</v>
      </c>
      <c r="B28" s="5">
        <f>资料!Q27</f>
        <v>200</v>
      </c>
      <c r="C28" s="6">
        <v>10</v>
      </c>
      <c r="D28" s="6"/>
      <c r="E28" s="7">
        <f t="shared" si="0"/>
        <v>0</v>
      </c>
      <c r="F28" s="8">
        <f t="shared" si="1"/>
        <v>10</v>
      </c>
      <c r="G28" s="7">
        <f t="shared" si="2"/>
        <v>2000</v>
      </c>
    </row>
    <row r="29" ht="18.75" spans="1:7">
      <c r="A29" s="5" t="str">
        <f>资料!P28</f>
        <v>危化(换证)</v>
      </c>
      <c r="B29" s="5">
        <f>资料!Q28</f>
        <v>200</v>
      </c>
      <c r="C29" s="6">
        <v>116</v>
      </c>
      <c r="D29" s="6"/>
      <c r="E29" s="7">
        <f t="shared" si="0"/>
        <v>0</v>
      </c>
      <c r="F29" s="8">
        <f t="shared" si="1"/>
        <v>116</v>
      </c>
      <c r="G29" s="7">
        <f t="shared" si="2"/>
        <v>23200</v>
      </c>
    </row>
    <row r="30" ht="18.75" spans="1:7">
      <c r="A30" s="5" t="str">
        <f>资料!P29</f>
        <v>烟花(换证)</v>
      </c>
      <c r="B30" s="5">
        <f>资料!Q29</f>
        <v>200</v>
      </c>
      <c r="C30" s="6">
        <v>3</v>
      </c>
      <c r="D30" s="6"/>
      <c r="E30" s="7">
        <f t="shared" si="0"/>
        <v>0</v>
      </c>
      <c r="F30" s="8">
        <f t="shared" si="1"/>
        <v>3</v>
      </c>
      <c r="G30" s="7">
        <f t="shared" si="2"/>
        <v>600</v>
      </c>
    </row>
    <row r="31" ht="18.75" spans="1:7">
      <c r="A31" s="5" t="str">
        <f>资料!P30</f>
        <v>制冷(换证)</v>
      </c>
      <c r="B31" s="5">
        <f>资料!Q30</f>
        <v>200</v>
      </c>
      <c r="C31" s="6">
        <v>44</v>
      </c>
      <c r="D31" s="6"/>
      <c r="E31" s="7">
        <f t="shared" si="0"/>
        <v>0</v>
      </c>
      <c r="F31" s="8">
        <f t="shared" si="1"/>
        <v>44</v>
      </c>
      <c r="G31" s="7">
        <f t="shared" si="2"/>
        <v>8800</v>
      </c>
    </row>
    <row r="32" ht="21.95" customHeight="1" spans="1:7">
      <c r="A32" s="9" t="s">
        <v>42</v>
      </c>
      <c r="B32" s="7" t="s">
        <v>114</v>
      </c>
      <c r="C32" s="8">
        <f>SUM(C4:C31)</f>
        <v>2772</v>
      </c>
      <c r="D32" s="8">
        <f>SUM(D4:D31)</f>
        <v>0</v>
      </c>
      <c r="E32" s="7">
        <f>SUM(E4:E31)</f>
        <v>0</v>
      </c>
      <c r="F32" s="8">
        <f>SUM(F4:F31)</f>
        <v>2772</v>
      </c>
      <c r="G32" s="7">
        <f>SUM(G4:G31)</f>
        <v>2135520</v>
      </c>
    </row>
  </sheetData>
  <sheetProtection password="CF66" sheet="1" formatCells="0" objects="1"/>
  <mergeCells count="1">
    <mergeCell ref="A1:G1"/>
  </mergeCells>
  <pageMargins left="0.700694444444445" right="0.700694444444445" top="1.538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资料</vt:lpstr>
      <vt:lpstr>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有滋有味1380523126</cp:lastModifiedBy>
  <dcterms:created xsi:type="dcterms:W3CDTF">2020-08-25T02:02:00Z</dcterms:created>
  <cp:lastPrinted>2020-11-09T07:27:00Z</cp:lastPrinted>
  <dcterms:modified xsi:type="dcterms:W3CDTF">2022-03-15T07:14:35Z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D204D564552948BA9F139BC1BDE4711F</vt:lpwstr>
  </property>
</Properties>
</file>